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przedmiar" sheetId="1" r:id="rId1"/>
  </sheets>
  <calcPr calcId="145621"/>
</workbook>
</file>

<file path=xl/calcChain.xml><?xml version="1.0" encoding="utf-8"?>
<calcChain xmlns="http://schemas.openxmlformats.org/spreadsheetml/2006/main">
  <c r="G58" i="1" l="1"/>
  <c r="G57" i="1"/>
  <c r="G56" i="1"/>
  <c r="G55" i="1"/>
  <c r="G54" i="1"/>
  <c r="E51" i="1"/>
  <c r="G51" i="1" s="1"/>
  <c r="E50" i="1"/>
  <c r="G50" i="1" s="1"/>
  <c r="G52" i="1" s="1"/>
  <c r="G47" i="1"/>
  <c r="G46" i="1"/>
  <c r="G45" i="1"/>
  <c r="G42" i="1"/>
  <c r="G43" i="1" s="1"/>
  <c r="G39" i="1"/>
  <c r="E38" i="1"/>
  <c r="G38" i="1" s="1"/>
  <c r="E37" i="1"/>
  <c r="G37" i="1" s="1"/>
  <c r="E35" i="1"/>
  <c r="G35" i="1" s="1"/>
  <c r="G32" i="1"/>
  <c r="E32" i="1"/>
  <c r="G31" i="1"/>
  <c r="G30" i="1"/>
  <c r="G29" i="1"/>
  <c r="G28" i="1"/>
  <c r="G25" i="1"/>
  <c r="G24" i="1"/>
  <c r="G23" i="1"/>
  <c r="G26" i="1" s="1"/>
  <c r="G20" i="1"/>
  <c r="G19" i="1"/>
  <c r="E17" i="1"/>
  <c r="E18" i="1" s="1"/>
  <c r="G18" i="1" s="1"/>
  <c r="E14" i="1"/>
  <c r="G14" i="1" s="1"/>
  <c r="G15" i="1" s="1"/>
  <c r="E11" i="1"/>
  <c r="G11" i="1" s="1"/>
  <c r="G10" i="1"/>
  <c r="G9" i="1"/>
  <c r="E9" i="1"/>
  <c r="E8" i="1"/>
  <c r="G8" i="1" s="1"/>
  <c r="G7" i="1"/>
  <c r="G6" i="1"/>
  <c r="G59" i="1" l="1"/>
  <c r="G40" i="1"/>
  <c r="E36" i="1"/>
  <c r="G36" i="1" s="1"/>
  <c r="G33" i="1"/>
  <c r="G12" i="1"/>
  <c r="G60" i="1" s="1"/>
  <c r="G48" i="1"/>
  <c r="G17" i="1"/>
  <c r="G21" i="1" s="1"/>
  <c r="G61" i="1" l="1"/>
  <c r="G62" i="1" s="1"/>
</calcChain>
</file>

<file path=xl/sharedStrings.xml><?xml version="1.0" encoding="utf-8"?>
<sst xmlns="http://schemas.openxmlformats.org/spreadsheetml/2006/main" count="137" uniqueCount="89">
  <si>
    <t>Rytel ul. Jatowska</t>
  </si>
  <si>
    <t>Lp.</t>
  </si>
  <si>
    <t>Podstawa</t>
  </si>
  <si>
    <t>Opis i wyliczenia</t>
  </si>
  <si>
    <t>j.m.</t>
  </si>
  <si>
    <t>ilość</t>
  </si>
  <si>
    <t>cena jedn.</t>
  </si>
  <si>
    <t>wartość</t>
  </si>
  <si>
    <t>Roboty przygotowawcze i rozbiórkowe</t>
  </si>
  <si>
    <t>SST D 01.01.01</t>
  </si>
  <si>
    <t>Roboty pomiarowe przy liniowych robotach ziemnych - trasa drogi w terenie równinnym
0,904 km</t>
  </si>
  <si>
    <t>km</t>
  </si>
  <si>
    <t>SST D 05.03.11</t>
  </si>
  <si>
    <t>Frezowanie nawierzchni bitumicznej na głębokość do 6 cm z wywozem gruzu na odl. do                5 km (4 204 m2 naw. bitumiczna)</t>
  </si>
  <si>
    <t>m2</t>
  </si>
  <si>
    <t>SST D 01.02.04</t>
  </si>
  <si>
    <t>Mechaniczne rozebranie nawierzchni z mieszanek mineralno-bitumicznych oraz z betonu z wywozem gruzu na odl. do 5 km (44 m2 + 22 m2  zjazdy)</t>
  </si>
  <si>
    <t>Rozebranie nawierzchni z kostki betonowej z wywozem materiału na odl. do 5 km
(98 m2 + 687 m2)</t>
  </si>
  <si>
    <t xml:space="preserve">Rozebranie obrzeży 8x30 cm na podsypce piaskowej z wywozem gruzu na odl. do 5 km
</t>
  </si>
  <si>
    <t>m</t>
  </si>
  <si>
    <t>Rozebranie krawężników betonowych 15x30 cm na podsypce cem.piaskowej z wywozem gruzu na odl. do 5 km</t>
  </si>
  <si>
    <t>Razem Roboty przygotowawcze i rozbiórkowe</t>
  </si>
  <si>
    <t>Roboty ziemne</t>
  </si>
  <si>
    <t>SST D 02.01.01</t>
  </si>
  <si>
    <r>
      <t xml:space="preserve">Roboty ziemne wykon.koparkami podsiębiernymi o poj. łyżki 0.60 m3 w gr.kat.III - IV z
transp.urobku samochod.samowyładowczymi na odległość do 1 km
</t>
    </r>
    <r>
      <rPr>
        <sz val="8"/>
        <color theme="1"/>
        <rFont val="Calibri"/>
        <family val="2"/>
        <charset val="238"/>
        <scheme val="minor"/>
      </rPr>
      <t>pobocza + mulda - 281 m3
korytowanie pod chodnik - 103 m3
korytowanie pod zjazdy gł. 30 cm - 103 m3
korytowanie pod zjazdy gł. 40 cm - 23 m3</t>
    </r>
  </si>
  <si>
    <t>m3</t>
  </si>
  <si>
    <t>Razem Roboty ziemne</t>
  </si>
  <si>
    <t>Jezdnia</t>
  </si>
  <si>
    <t>SST D 04.03.01</t>
  </si>
  <si>
    <t xml:space="preserve">Mechaniczne czyszczenie nawierzchni drogowej ulepszonej (naw. bitumiczna po frezowaniu)
</t>
  </si>
  <si>
    <t>Skropienie nawierzchni drogowej asfaltem</t>
  </si>
  <si>
    <t>SST D 05.03.05b</t>
  </si>
  <si>
    <t xml:space="preserve">Nawierzchnia z mieszanek mineralno-bitumicznych grysowych - warstwa wyrównawcza asfaltowa AC11W (100 kg/m2) - grub.po zagęszcz. minimum. 3 cm
</t>
  </si>
  <si>
    <t>SST D 05.03.05a</t>
  </si>
  <si>
    <t>Nawierzchnia z mieszanek mineralno-bitumicznych grysowych - warstwa ścieralna asfaltowa AC11S - grub.po zagęszcz. 4 cm</t>
  </si>
  <si>
    <t>Razem Jezdnia</t>
  </si>
  <si>
    <t>Chodniki</t>
  </si>
  <si>
    <t>SST D 04.01.01</t>
  </si>
  <si>
    <t xml:space="preserve">Mechaniczne profilowanie i zagęszenie podłoża pod warstwy konstrukcujne nawierzchni w gr.kat.I-IV
</t>
  </si>
  <si>
    <t>SST D 04.05.01</t>
  </si>
  <si>
    <t>Wykonanie i zagęszczenie mechanicze warstwy mieszanki zwiazanej cementem CBGM 0/16 mm, C1,5/2,0- grub.warstwy po zag. 15 cm</t>
  </si>
  <si>
    <t>SST D 05.03.23</t>
  </si>
  <si>
    <t>Nawierzchnie z kostki brukowej betonowej grub. 8 cm na podsypce cementowo-piaskowej grub. 3 cm kolor szary</t>
  </si>
  <si>
    <t>Razem Chodniki</t>
  </si>
  <si>
    <t>Zjazdy indywidualne</t>
  </si>
  <si>
    <t>SST D 04.04.01</t>
  </si>
  <si>
    <t>Podbudowa zasadnicza z kruszywa łamanego stabilizowanego mechanicznie o uziarnieniu ciągłym 0/31,5 o grub.po zagęszcz. 10 cm</t>
  </si>
  <si>
    <t>Nawierzchnie z kostki brukowej betonowej grub. 8 cm na podsypce cementowo-piaskowej grub. 3 cm kolor szary - przełozenie istniejącej kostki</t>
  </si>
  <si>
    <t>Razem Zjazdy indywidualne</t>
  </si>
  <si>
    <t>Elementy ulic</t>
  </si>
  <si>
    <t>SST D 08.01.01</t>
  </si>
  <si>
    <t>Krawężniki betonowe wystające o wym. 15x30 cm na podsypce cem.piaskowej</t>
  </si>
  <si>
    <t>Ława pod krawężniki betonowa z oporem C12/15</t>
  </si>
  <si>
    <t xml:space="preserve">Krawężniki betonowe wtopione o wym. 12x25 cm na podsypce cem.piaskowej </t>
  </si>
  <si>
    <t>Ława pod krawężniki betonowe z oporem C12/15</t>
  </si>
  <si>
    <t>SST D 08.03.01</t>
  </si>
  <si>
    <t xml:space="preserve">Obrzeża betonowe o wym. 30x8 cm na podsypce cementowo - piaskowej </t>
  </si>
  <si>
    <t>Razem Elementy ulic</t>
  </si>
  <si>
    <t>Zieleń</t>
  </si>
  <si>
    <t>SST D 09.01.01</t>
  </si>
  <si>
    <t xml:space="preserve">Humusowanie skarp z obsianiem przy grub.warstwy humusu 15 cm </t>
  </si>
  <si>
    <t>Razem Zieleń</t>
  </si>
  <si>
    <t>Elementy BRD</t>
  </si>
  <si>
    <t>SST D 07.01.01</t>
  </si>
  <si>
    <t>Mechaniczne malowanie linii farbą chlorokauczukową</t>
  </si>
  <si>
    <t>SST D 07.02.01</t>
  </si>
  <si>
    <t xml:space="preserve">Słupki do znaków drogowych z rur stalowych o śr. 70 mm </t>
  </si>
  <si>
    <t>szt.</t>
  </si>
  <si>
    <t>Przymocowanie tablic znaków drogowych zakazu, nakazu, ostrzegawczych, informacyjnych</t>
  </si>
  <si>
    <t>Razem Elementy BRD</t>
  </si>
  <si>
    <t>Pobocza</t>
  </si>
  <si>
    <t>SST D 04.01.00</t>
  </si>
  <si>
    <t>Mechaniczne profilowanie i zagęszenie podłoża pod warstwy konstrukcyjne nawierzchni w gr.kat.I-IV</t>
  </si>
  <si>
    <t>Podbudowa zasadnicza z frezów bitumicznych o grub.po zagęszcz. 15 cm</t>
  </si>
  <si>
    <t>Razem Pobocza</t>
  </si>
  <si>
    <t>Roboty pozostałe</t>
  </si>
  <si>
    <t>SST D 03.02.01</t>
  </si>
  <si>
    <t>Regulacja pionowa studzienek dla włazów kanałowych i kratek ściekowych</t>
  </si>
  <si>
    <t>Regulacja pionowa studzienek dla włazów kanałowych kan. sanitarnej</t>
  </si>
  <si>
    <t>Regulacja pionowa studzienek dla pokryw zaworów wodociągowych</t>
  </si>
  <si>
    <t>SST D 03.02.02</t>
  </si>
  <si>
    <t>Regulacja pionowa studzienek dla studzienek telefonicznych</t>
  </si>
  <si>
    <t>SST D 10.08.01</t>
  </si>
  <si>
    <t>Nawierzchnia z płyt betonowych YOMB na podsypce piaskowej o gr. 10 cm wraz z korytowaniem i zagęszczeniem podłoza</t>
  </si>
  <si>
    <t>Razem Roboty pozostałe</t>
  </si>
  <si>
    <t>Wartość kosztorysowa robót bez podatku VAT</t>
  </si>
  <si>
    <t>Podatek Vat</t>
  </si>
  <si>
    <t>Ogółem wartość robót</t>
  </si>
  <si>
    <t>PRZEDMIAR-edytowalny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</si>
</sst>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wrapText="1"/>
    </xf>
    <xf numFmtId="0" fontId="2" fillId="0" borderId="1" xfId="0" applyFont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0" fontId="2" fillId="2" borderId="4" xfId="0" applyFont="1" applyFill="1" applyBorder="1"/>
    <xf numFmtId="0" fontId="2" fillId="0" borderId="5" xfId="0" applyFont="1" applyBorder="1" applyAlignment="1">
      <alignment vertical="top"/>
    </xf>
    <xf numFmtId="0" fontId="4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right" vertical="top" wrapText="1"/>
    </xf>
    <xf numFmtId="4" fontId="2" fillId="0" borderId="6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/>
    </xf>
    <xf numFmtId="0" fontId="2" fillId="2" borderId="3" xfId="0" applyFont="1" applyFill="1" applyBorder="1" applyAlignment="1">
      <alignment vertical="top"/>
    </xf>
    <xf numFmtId="4" fontId="2" fillId="2" borderId="4" xfId="0" applyNumberFormat="1" applyFont="1" applyFill="1" applyBorder="1" applyAlignment="1">
      <alignment vertical="top"/>
    </xf>
    <xf numFmtId="4" fontId="2" fillId="2" borderId="5" xfId="0" applyNumberFormat="1" applyFont="1" applyFill="1" applyBorder="1"/>
    <xf numFmtId="0" fontId="4" fillId="0" borderId="5" xfId="0" applyFont="1" applyBorder="1" applyAlignment="1">
      <alignment vertical="top" wrapText="1"/>
    </xf>
    <xf numFmtId="4" fontId="2" fillId="0" borderId="5" xfId="0" applyNumberFormat="1" applyFont="1" applyBorder="1" applyAlignment="1">
      <alignment horizontal="right" vertical="top" wrapText="1"/>
    </xf>
    <xf numFmtId="0" fontId="2" fillId="0" borderId="7" xfId="0" applyFont="1" applyFill="1" applyBorder="1" applyAlignment="1">
      <alignment vertical="top"/>
    </xf>
    <xf numFmtId="4" fontId="4" fillId="0" borderId="5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vertical="top" wrapText="1"/>
    </xf>
    <xf numFmtId="4" fontId="0" fillId="0" borderId="5" xfId="0" applyNumberFormat="1" applyBorder="1" applyAlignment="1">
      <alignment vertical="top"/>
    </xf>
    <xf numFmtId="0" fontId="4" fillId="0" borderId="8" xfId="0" applyFont="1" applyFill="1" applyBorder="1" applyAlignment="1">
      <alignment vertical="top" wrapText="1"/>
    </xf>
    <xf numFmtId="0" fontId="0" fillId="0" borderId="0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4" fontId="3" fillId="0" borderId="5" xfId="0" applyNumberFormat="1" applyFont="1" applyBorder="1"/>
    <xf numFmtId="4" fontId="3" fillId="0" borderId="0" xfId="0" applyNumberFormat="1" applyFont="1" applyBorder="1"/>
    <xf numFmtId="4" fontId="0" fillId="0" borderId="0" xfId="0" applyNumberFormat="1" applyBorder="1"/>
    <xf numFmtId="0" fontId="3" fillId="0" borderId="0" xfId="0" applyFont="1" applyAlignment="1">
      <alignment horizontal="right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C2" sqref="C2"/>
    </sheetView>
  </sheetViews>
  <sheetFormatPr defaultRowHeight="15" x14ac:dyDescent="0.25"/>
  <cols>
    <col min="1" max="1" width="4.5703125" customWidth="1"/>
    <col min="2" max="2" width="15.140625" customWidth="1"/>
    <col min="3" max="3" width="76.28515625" customWidth="1"/>
    <col min="4" max="4" width="7.28515625" customWidth="1"/>
    <col min="5" max="6" width="9.42578125" customWidth="1"/>
    <col min="7" max="7" width="11.85546875" customWidth="1"/>
    <col min="9" max="9" width="10.140625" bestFit="1" customWidth="1"/>
    <col min="10" max="10" width="10" bestFit="1" customWidth="1"/>
  </cols>
  <sheetData>
    <row r="1" spans="1:7" x14ac:dyDescent="0.25">
      <c r="A1" t="s">
        <v>0</v>
      </c>
    </row>
    <row r="2" spans="1:7" x14ac:dyDescent="0.25">
      <c r="C2" s="1" t="s">
        <v>88</v>
      </c>
    </row>
    <row r="4" spans="1:7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x14ac:dyDescent="0.25">
      <c r="A5" s="3"/>
      <c r="B5" s="4"/>
      <c r="C5" s="5" t="s">
        <v>8</v>
      </c>
      <c r="D5" s="4"/>
      <c r="E5" s="4"/>
      <c r="F5" s="4"/>
      <c r="G5" s="6"/>
    </row>
    <row r="6" spans="1:7" ht="27.75" customHeight="1" x14ac:dyDescent="0.25">
      <c r="A6" s="7">
        <v>1</v>
      </c>
      <c r="B6" s="8" t="s">
        <v>9</v>
      </c>
      <c r="C6" s="8" t="s">
        <v>10</v>
      </c>
      <c r="D6" s="9" t="s">
        <v>11</v>
      </c>
      <c r="E6" s="10">
        <v>0.90400000000000003</v>
      </c>
      <c r="F6" s="11"/>
      <c r="G6" s="11">
        <f>ROUND(E6*F6,2)</f>
        <v>0</v>
      </c>
    </row>
    <row r="7" spans="1:7" ht="25.5" x14ac:dyDescent="0.25">
      <c r="A7" s="12">
        <v>2</v>
      </c>
      <c r="B7" s="8" t="s">
        <v>12</v>
      </c>
      <c r="C7" s="8" t="s">
        <v>13</v>
      </c>
      <c r="D7" s="9" t="s">
        <v>14</v>
      </c>
      <c r="E7" s="11">
        <v>4204</v>
      </c>
      <c r="F7" s="11"/>
      <c r="G7" s="11">
        <f t="shared" ref="G7:G51" si="0">ROUND(E7*F7,2)</f>
        <v>0</v>
      </c>
    </row>
    <row r="8" spans="1:7" ht="25.5" x14ac:dyDescent="0.25">
      <c r="A8" s="12">
        <v>3</v>
      </c>
      <c r="B8" s="8" t="s">
        <v>15</v>
      </c>
      <c r="C8" s="8" t="s">
        <v>16</v>
      </c>
      <c r="D8" s="9" t="s">
        <v>14</v>
      </c>
      <c r="E8" s="11">
        <f>44+22</f>
        <v>66</v>
      </c>
      <c r="F8" s="11"/>
      <c r="G8" s="11">
        <f t="shared" si="0"/>
        <v>0</v>
      </c>
    </row>
    <row r="9" spans="1:7" ht="25.5" x14ac:dyDescent="0.25">
      <c r="A9" s="12">
        <v>4</v>
      </c>
      <c r="B9" s="8" t="s">
        <v>15</v>
      </c>
      <c r="C9" s="8" t="s">
        <v>17</v>
      </c>
      <c r="D9" s="9" t="s">
        <v>14</v>
      </c>
      <c r="E9" s="11">
        <f>98+687</f>
        <v>785</v>
      </c>
      <c r="F9" s="11"/>
      <c r="G9" s="11">
        <f t="shared" si="0"/>
        <v>0</v>
      </c>
    </row>
    <row r="10" spans="1:7" ht="16.5" customHeight="1" x14ac:dyDescent="0.25">
      <c r="A10" s="12">
        <v>5</v>
      </c>
      <c r="B10" s="8" t="s">
        <v>15</v>
      </c>
      <c r="C10" s="8" t="s">
        <v>18</v>
      </c>
      <c r="D10" s="9" t="s">
        <v>19</v>
      </c>
      <c r="E10" s="11">
        <v>320</v>
      </c>
      <c r="F10" s="11"/>
      <c r="G10" s="11">
        <f t="shared" si="0"/>
        <v>0</v>
      </c>
    </row>
    <row r="11" spans="1:7" ht="25.5" x14ac:dyDescent="0.25">
      <c r="A11" s="12">
        <v>6</v>
      </c>
      <c r="B11" s="8" t="s">
        <v>15</v>
      </c>
      <c r="C11" s="8" t="s">
        <v>20</v>
      </c>
      <c r="D11" s="9" t="s">
        <v>19</v>
      </c>
      <c r="E11" s="11">
        <f>1191+42</f>
        <v>1233</v>
      </c>
      <c r="F11" s="11"/>
      <c r="G11" s="11">
        <f t="shared" si="0"/>
        <v>0</v>
      </c>
    </row>
    <row r="12" spans="1:7" x14ac:dyDescent="0.25">
      <c r="A12" s="3" t="s">
        <v>21</v>
      </c>
      <c r="B12" s="4"/>
      <c r="C12" s="5"/>
      <c r="D12" s="4"/>
      <c r="E12" s="13"/>
      <c r="F12" s="14"/>
      <c r="G12" s="15">
        <f>SUM(G6:G11)</f>
        <v>0</v>
      </c>
    </row>
    <row r="13" spans="1:7" x14ac:dyDescent="0.25">
      <c r="A13" s="3"/>
      <c r="B13" s="4"/>
      <c r="C13" s="5" t="s">
        <v>22</v>
      </c>
      <c r="D13" s="4"/>
      <c r="E13" s="4"/>
      <c r="F13" s="4"/>
      <c r="G13" s="6"/>
    </row>
    <row r="14" spans="1:7" ht="73.5" customHeight="1" x14ac:dyDescent="0.25">
      <c r="A14" s="12">
        <v>7</v>
      </c>
      <c r="B14" s="8" t="s">
        <v>23</v>
      </c>
      <c r="C14" s="8" t="s">
        <v>24</v>
      </c>
      <c r="D14" s="9" t="s">
        <v>25</v>
      </c>
      <c r="E14" s="11">
        <f>281+103+103+23</f>
        <v>510</v>
      </c>
      <c r="F14" s="11"/>
      <c r="G14" s="11">
        <f t="shared" si="0"/>
        <v>0</v>
      </c>
    </row>
    <row r="15" spans="1:7" x14ac:dyDescent="0.25">
      <c r="A15" s="3" t="s">
        <v>26</v>
      </c>
      <c r="B15" s="4"/>
      <c r="C15" s="5"/>
      <c r="D15" s="4"/>
      <c r="E15" s="13"/>
      <c r="F15" s="14"/>
      <c r="G15" s="15">
        <f>SUM(G14)</f>
        <v>0</v>
      </c>
    </row>
    <row r="16" spans="1:7" x14ac:dyDescent="0.25">
      <c r="A16" s="3"/>
      <c r="B16" s="4"/>
      <c r="C16" s="5" t="s">
        <v>27</v>
      </c>
      <c r="D16" s="4"/>
      <c r="E16" s="4"/>
      <c r="F16" s="4"/>
      <c r="G16" s="6"/>
    </row>
    <row r="17" spans="1:7" ht="30.75" customHeight="1" x14ac:dyDescent="0.25">
      <c r="A17" s="12">
        <v>8</v>
      </c>
      <c r="B17" s="8" t="s">
        <v>28</v>
      </c>
      <c r="C17" s="8" t="s">
        <v>29</v>
      </c>
      <c r="D17" s="9" t="s">
        <v>14</v>
      </c>
      <c r="E17" s="11">
        <f>E7</f>
        <v>4204</v>
      </c>
      <c r="F17" s="11"/>
      <c r="G17" s="11">
        <f t="shared" si="0"/>
        <v>0</v>
      </c>
    </row>
    <row r="18" spans="1:7" ht="15.75" customHeight="1" x14ac:dyDescent="0.25">
      <c r="A18" s="12">
        <v>9</v>
      </c>
      <c r="B18" s="8" t="s">
        <v>28</v>
      </c>
      <c r="C18" s="8" t="s">
        <v>30</v>
      </c>
      <c r="D18" s="9" t="s">
        <v>14</v>
      </c>
      <c r="E18" s="11">
        <f>E17*2</f>
        <v>8408</v>
      </c>
      <c r="F18" s="11"/>
      <c r="G18" s="11">
        <f t="shared" si="0"/>
        <v>0</v>
      </c>
    </row>
    <row r="19" spans="1:7" ht="29.25" customHeight="1" x14ac:dyDescent="0.25">
      <c r="A19" s="12">
        <v>10</v>
      </c>
      <c r="B19" s="8" t="s">
        <v>31</v>
      </c>
      <c r="C19" s="8" t="s">
        <v>32</v>
      </c>
      <c r="D19" s="9" t="s">
        <v>14</v>
      </c>
      <c r="E19" s="11">
        <v>4204</v>
      </c>
      <c r="F19" s="11"/>
      <c r="G19" s="11">
        <f t="shared" si="0"/>
        <v>0</v>
      </c>
    </row>
    <row r="20" spans="1:7" ht="27.75" customHeight="1" x14ac:dyDescent="0.25">
      <c r="A20" s="12">
        <v>11</v>
      </c>
      <c r="B20" s="8" t="s">
        <v>33</v>
      </c>
      <c r="C20" s="8" t="s">
        <v>34</v>
      </c>
      <c r="D20" s="9" t="s">
        <v>14</v>
      </c>
      <c r="E20" s="11">
        <v>4204</v>
      </c>
      <c r="F20" s="11"/>
      <c r="G20" s="11">
        <f t="shared" si="0"/>
        <v>0</v>
      </c>
    </row>
    <row r="21" spans="1:7" x14ac:dyDescent="0.25">
      <c r="A21" s="3" t="s">
        <v>35</v>
      </c>
      <c r="B21" s="4"/>
      <c r="C21" s="5"/>
      <c r="D21" s="4"/>
      <c r="E21" s="13"/>
      <c r="F21" s="14"/>
      <c r="G21" s="15">
        <f>SUM(G17:G20)</f>
        <v>0</v>
      </c>
    </row>
    <row r="22" spans="1:7" x14ac:dyDescent="0.25">
      <c r="A22" s="3"/>
      <c r="B22" s="4"/>
      <c r="C22" s="5" t="s">
        <v>36</v>
      </c>
      <c r="D22" s="4"/>
      <c r="E22" s="4"/>
      <c r="F22" s="4"/>
      <c r="G22" s="6"/>
    </row>
    <row r="23" spans="1:7" ht="30.75" customHeight="1" x14ac:dyDescent="0.25">
      <c r="A23" s="7">
        <v>12</v>
      </c>
      <c r="B23" s="16" t="s">
        <v>37</v>
      </c>
      <c r="C23" s="16" t="s">
        <v>38</v>
      </c>
      <c r="D23" s="9" t="s">
        <v>14</v>
      </c>
      <c r="E23" s="17">
        <v>511</v>
      </c>
      <c r="F23" s="17"/>
      <c r="G23" s="11">
        <f t="shared" si="0"/>
        <v>0</v>
      </c>
    </row>
    <row r="24" spans="1:7" ht="27.75" customHeight="1" x14ac:dyDescent="0.25">
      <c r="A24" s="7">
        <v>13</v>
      </c>
      <c r="B24" s="16" t="s">
        <v>39</v>
      </c>
      <c r="C24" s="16" t="s">
        <v>40</v>
      </c>
      <c r="D24" s="9" t="s">
        <v>14</v>
      </c>
      <c r="E24" s="17">
        <v>511</v>
      </c>
      <c r="F24" s="17"/>
      <c r="G24" s="11">
        <f t="shared" si="0"/>
        <v>0</v>
      </c>
    </row>
    <row r="25" spans="1:7" ht="27.75" customHeight="1" x14ac:dyDescent="0.25">
      <c r="A25" s="7">
        <v>14</v>
      </c>
      <c r="B25" s="16" t="s">
        <v>41</v>
      </c>
      <c r="C25" s="16" t="s">
        <v>42</v>
      </c>
      <c r="D25" s="9" t="s">
        <v>14</v>
      </c>
      <c r="E25" s="17">
        <v>511</v>
      </c>
      <c r="F25" s="17"/>
      <c r="G25" s="11">
        <f t="shared" si="0"/>
        <v>0</v>
      </c>
    </row>
    <row r="26" spans="1:7" x14ac:dyDescent="0.25">
      <c r="A26" s="3" t="s">
        <v>43</v>
      </c>
      <c r="B26" s="4"/>
      <c r="C26" s="5"/>
      <c r="D26" s="4"/>
      <c r="E26" s="13"/>
      <c r="F26" s="14"/>
      <c r="G26" s="15">
        <f>SUM(G23:G25)</f>
        <v>0</v>
      </c>
    </row>
    <row r="27" spans="1:7" x14ac:dyDescent="0.25">
      <c r="A27" s="3"/>
      <c r="B27" s="4"/>
      <c r="C27" s="5" t="s">
        <v>44</v>
      </c>
      <c r="D27" s="4"/>
      <c r="E27" s="4"/>
      <c r="F27" s="4"/>
      <c r="G27" s="6"/>
    </row>
    <row r="28" spans="1:7" ht="27.75" customHeight="1" x14ac:dyDescent="0.25">
      <c r="A28" s="7">
        <v>15</v>
      </c>
      <c r="B28" s="16" t="s">
        <v>37</v>
      </c>
      <c r="C28" s="16" t="s">
        <v>38</v>
      </c>
      <c r="D28" s="9" t="s">
        <v>14</v>
      </c>
      <c r="E28" s="17">
        <v>401</v>
      </c>
      <c r="F28" s="17"/>
      <c r="G28" s="11">
        <f t="shared" si="0"/>
        <v>0</v>
      </c>
    </row>
    <row r="29" spans="1:7" ht="25.5" x14ac:dyDescent="0.25">
      <c r="A29" s="7">
        <v>16</v>
      </c>
      <c r="B29" s="16" t="s">
        <v>45</v>
      </c>
      <c r="C29" s="16" t="s">
        <v>40</v>
      </c>
      <c r="D29" s="9" t="s">
        <v>14</v>
      </c>
      <c r="E29" s="17">
        <v>401</v>
      </c>
      <c r="F29" s="17"/>
      <c r="G29" s="11">
        <f t="shared" si="0"/>
        <v>0</v>
      </c>
    </row>
    <row r="30" spans="1:7" ht="25.5" x14ac:dyDescent="0.25">
      <c r="A30" s="7">
        <v>17</v>
      </c>
      <c r="B30" s="16" t="s">
        <v>39</v>
      </c>
      <c r="C30" s="16" t="s">
        <v>46</v>
      </c>
      <c r="D30" s="9" t="s">
        <v>14</v>
      </c>
      <c r="E30" s="17">
        <v>401</v>
      </c>
      <c r="F30" s="17"/>
      <c r="G30" s="11">
        <f t="shared" si="0"/>
        <v>0</v>
      </c>
    </row>
    <row r="31" spans="1:7" ht="25.5" x14ac:dyDescent="0.25">
      <c r="A31" s="7">
        <v>18</v>
      </c>
      <c r="B31" s="16" t="s">
        <v>41</v>
      </c>
      <c r="C31" s="16" t="s">
        <v>42</v>
      </c>
      <c r="D31" s="9" t="s">
        <v>14</v>
      </c>
      <c r="E31" s="17">
        <v>401</v>
      </c>
      <c r="F31" s="17"/>
      <c r="G31" s="11">
        <f t="shared" si="0"/>
        <v>0</v>
      </c>
    </row>
    <row r="32" spans="1:7" ht="25.5" x14ac:dyDescent="0.25">
      <c r="A32" s="7">
        <v>19</v>
      </c>
      <c r="B32" s="16" t="s">
        <v>41</v>
      </c>
      <c r="C32" s="16" t="s">
        <v>47</v>
      </c>
      <c r="D32" s="9" t="s">
        <v>25</v>
      </c>
      <c r="E32" s="17">
        <f>3.8*12.5</f>
        <v>47.5</v>
      </c>
      <c r="F32" s="17"/>
      <c r="G32" s="11">
        <f t="shared" si="0"/>
        <v>0</v>
      </c>
    </row>
    <row r="33" spans="1:7" x14ac:dyDescent="0.25">
      <c r="A33" s="3" t="s">
        <v>48</v>
      </c>
      <c r="B33" s="4"/>
      <c r="C33" s="5"/>
      <c r="D33" s="4"/>
      <c r="E33" s="13"/>
      <c r="F33" s="14"/>
      <c r="G33" s="15">
        <f>SUM(G28:G32)</f>
        <v>0</v>
      </c>
    </row>
    <row r="34" spans="1:7" x14ac:dyDescent="0.25">
      <c r="A34" s="3"/>
      <c r="B34" s="4"/>
      <c r="C34" s="5" t="s">
        <v>49</v>
      </c>
      <c r="D34" s="4"/>
      <c r="E34" s="4"/>
      <c r="F34" s="4"/>
      <c r="G34" s="6"/>
    </row>
    <row r="35" spans="1:7" ht="15" customHeight="1" x14ac:dyDescent="0.25">
      <c r="A35" s="7">
        <v>20</v>
      </c>
      <c r="B35" s="16" t="s">
        <v>50</v>
      </c>
      <c r="C35" s="16" t="s">
        <v>51</v>
      </c>
      <c r="D35" s="9" t="s">
        <v>19</v>
      </c>
      <c r="E35" s="17">
        <f>1191+10</f>
        <v>1201</v>
      </c>
      <c r="F35" s="17"/>
      <c r="G35" s="11">
        <f t="shared" si="0"/>
        <v>0</v>
      </c>
    </row>
    <row r="36" spans="1:7" ht="15" customHeight="1" x14ac:dyDescent="0.25">
      <c r="A36" s="7">
        <v>21</v>
      </c>
      <c r="B36" s="16" t="s">
        <v>50</v>
      </c>
      <c r="C36" s="16" t="s">
        <v>52</v>
      </c>
      <c r="D36" s="9" t="s">
        <v>19</v>
      </c>
      <c r="E36" s="17">
        <f>0.065*E35</f>
        <v>78.064999999999998</v>
      </c>
      <c r="F36" s="17"/>
      <c r="G36" s="11">
        <f t="shared" si="0"/>
        <v>0</v>
      </c>
    </row>
    <row r="37" spans="1:7" x14ac:dyDescent="0.25">
      <c r="A37" s="7">
        <v>22</v>
      </c>
      <c r="B37" s="16" t="s">
        <v>50</v>
      </c>
      <c r="C37" s="16" t="s">
        <v>53</v>
      </c>
      <c r="D37" s="9" t="s">
        <v>19</v>
      </c>
      <c r="E37" s="17">
        <f>204+5+42+(6*4)</f>
        <v>275</v>
      </c>
      <c r="F37" s="17"/>
      <c r="G37" s="11">
        <f t="shared" si="0"/>
        <v>0</v>
      </c>
    </row>
    <row r="38" spans="1:7" x14ac:dyDescent="0.25">
      <c r="A38" s="7">
        <v>23</v>
      </c>
      <c r="B38" s="16" t="s">
        <v>50</v>
      </c>
      <c r="C38" s="16" t="s">
        <v>54</v>
      </c>
      <c r="D38" s="9" t="s">
        <v>19</v>
      </c>
      <c r="E38" s="17">
        <f>0.065*E37</f>
        <v>17.875</v>
      </c>
      <c r="F38" s="17"/>
      <c r="G38" s="11">
        <f t="shared" si="0"/>
        <v>0</v>
      </c>
    </row>
    <row r="39" spans="1:7" x14ac:dyDescent="0.25">
      <c r="A39" s="18">
        <v>24</v>
      </c>
      <c r="B39" s="16" t="s">
        <v>55</v>
      </c>
      <c r="C39" s="16" t="s">
        <v>56</v>
      </c>
      <c r="D39" s="9" t="s">
        <v>19</v>
      </c>
      <c r="E39" s="17">
        <v>320</v>
      </c>
      <c r="F39" s="17"/>
      <c r="G39" s="11">
        <f t="shared" si="0"/>
        <v>0</v>
      </c>
    </row>
    <row r="40" spans="1:7" x14ac:dyDescent="0.25">
      <c r="A40" s="3" t="s">
        <v>57</v>
      </c>
      <c r="B40" s="4"/>
      <c r="C40" s="5"/>
      <c r="D40" s="4"/>
      <c r="E40" s="13"/>
      <c r="F40" s="14"/>
      <c r="G40" s="15">
        <f>SUM(G35:G39)</f>
        <v>0</v>
      </c>
    </row>
    <row r="41" spans="1:7" x14ac:dyDescent="0.25">
      <c r="A41" s="3"/>
      <c r="B41" s="4"/>
      <c r="C41" s="5" t="s">
        <v>58</v>
      </c>
      <c r="D41" s="4"/>
      <c r="E41" s="4"/>
      <c r="F41" s="4"/>
      <c r="G41" s="6"/>
    </row>
    <row r="42" spans="1:7" x14ac:dyDescent="0.25">
      <c r="A42" s="16">
        <v>25</v>
      </c>
      <c r="B42" s="16" t="s">
        <v>59</v>
      </c>
      <c r="C42" s="16" t="s">
        <v>60</v>
      </c>
      <c r="D42" s="9" t="s">
        <v>14</v>
      </c>
      <c r="E42" s="16">
        <v>450</v>
      </c>
      <c r="F42" s="19"/>
      <c r="G42" s="11">
        <f t="shared" si="0"/>
        <v>0</v>
      </c>
    </row>
    <row r="43" spans="1:7" x14ac:dyDescent="0.25">
      <c r="A43" s="3" t="s">
        <v>61</v>
      </c>
      <c r="B43" s="4"/>
      <c r="C43" s="5"/>
      <c r="D43" s="4"/>
      <c r="E43" s="13"/>
      <c r="F43" s="14"/>
      <c r="G43" s="15">
        <f>SUM(G42)</f>
        <v>0</v>
      </c>
    </row>
    <row r="44" spans="1:7" x14ac:dyDescent="0.25">
      <c r="A44" s="3"/>
      <c r="B44" s="4"/>
      <c r="C44" s="5" t="s">
        <v>62</v>
      </c>
      <c r="D44" s="4"/>
      <c r="E44" s="4"/>
      <c r="F44" s="4"/>
      <c r="G44" s="6"/>
    </row>
    <row r="45" spans="1:7" x14ac:dyDescent="0.25">
      <c r="A45" s="16">
        <v>26</v>
      </c>
      <c r="B45" s="16" t="s">
        <v>63</v>
      </c>
      <c r="C45" s="16" t="s">
        <v>64</v>
      </c>
      <c r="D45" s="20" t="s">
        <v>14</v>
      </c>
      <c r="E45" s="16">
        <v>30</v>
      </c>
      <c r="F45" s="19"/>
      <c r="G45" s="11">
        <f t="shared" si="0"/>
        <v>0</v>
      </c>
    </row>
    <row r="46" spans="1:7" x14ac:dyDescent="0.25">
      <c r="A46" s="16">
        <v>27</v>
      </c>
      <c r="B46" s="16" t="s">
        <v>65</v>
      </c>
      <c r="C46" s="16" t="s">
        <v>66</v>
      </c>
      <c r="D46" s="20" t="s">
        <v>67</v>
      </c>
      <c r="E46" s="16">
        <v>15</v>
      </c>
      <c r="F46" s="19"/>
      <c r="G46" s="11">
        <f t="shared" si="0"/>
        <v>0</v>
      </c>
    </row>
    <row r="47" spans="1:7" ht="15" customHeight="1" x14ac:dyDescent="0.25">
      <c r="A47" s="16">
        <v>28</v>
      </c>
      <c r="B47" s="16" t="s">
        <v>65</v>
      </c>
      <c r="C47" s="16" t="s">
        <v>68</v>
      </c>
      <c r="D47" s="20" t="s">
        <v>67</v>
      </c>
      <c r="E47" s="16">
        <v>15</v>
      </c>
      <c r="F47" s="19"/>
      <c r="G47" s="11">
        <f t="shared" si="0"/>
        <v>0</v>
      </c>
    </row>
    <row r="48" spans="1:7" x14ac:dyDescent="0.25">
      <c r="A48" s="3" t="s">
        <v>69</v>
      </c>
      <c r="B48" s="4"/>
      <c r="C48" s="5"/>
      <c r="D48" s="4"/>
      <c r="E48" s="13"/>
      <c r="F48" s="14"/>
      <c r="G48" s="15">
        <f>SUM(G45:G47)</f>
        <v>0</v>
      </c>
    </row>
    <row r="49" spans="1:11" x14ac:dyDescent="0.25">
      <c r="A49" s="3"/>
      <c r="B49" s="4"/>
      <c r="C49" s="5" t="s">
        <v>70</v>
      </c>
      <c r="D49" s="4"/>
      <c r="E49" s="4"/>
      <c r="F49" s="4"/>
      <c r="G49" s="6"/>
    </row>
    <row r="50" spans="1:11" ht="25.5" x14ac:dyDescent="0.25">
      <c r="A50" s="16">
        <v>29</v>
      </c>
      <c r="B50" s="16" t="s">
        <v>71</v>
      </c>
      <c r="C50" s="16" t="s">
        <v>72</v>
      </c>
      <c r="D50" s="20" t="s">
        <v>14</v>
      </c>
      <c r="E50" s="16">
        <f>(389+232)*0.75</f>
        <v>465.75</v>
      </c>
      <c r="F50" s="19"/>
      <c r="G50" s="11">
        <f t="shared" si="0"/>
        <v>0</v>
      </c>
    </row>
    <row r="51" spans="1:11" x14ac:dyDescent="0.25">
      <c r="A51" s="16">
        <v>30</v>
      </c>
      <c r="B51" s="16" t="s">
        <v>45</v>
      </c>
      <c r="C51" s="16" t="s">
        <v>73</v>
      </c>
      <c r="D51" s="20" t="s">
        <v>14</v>
      </c>
      <c r="E51" s="16">
        <f>E50</f>
        <v>465.75</v>
      </c>
      <c r="F51" s="19"/>
      <c r="G51" s="11">
        <f t="shared" si="0"/>
        <v>0</v>
      </c>
    </row>
    <row r="52" spans="1:11" x14ac:dyDescent="0.25">
      <c r="A52" s="3" t="s">
        <v>74</v>
      </c>
      <c r="B52" s="4"/>
      <c r="C52" s="5"/>
      <c r="D52" s="4"/>
      <c r="E52" s="13"/>
      <c r="F52" s="14"/>
      <c r="G52" s="15">
        <f>SUM(G50:G51)</f>
        <v>0</v>
      </c>
    </row>
    <row r="53" spans="1:11" x14ac:dyDescent="0.25">
      <c r="A53" s="3"/>
      <c r="B53" s="4"/>
      <c r="C53" s="5" t="s">
        <v>75</v>
      </c>
      <c r="D53" s="4"/>
      <c r="E53" s="4"/>
      <c r="F53" s="4"/>
      <c r="G53" s="6"/>
    </row>
    <row r="54" spans="1:11" x14ac:dyDescent="0.25">
      <c r="A54" s="21">
        <v>31</v>
      </c>
      <c r="B54" s="16" t="s">
        <v>76</v>
      </c>
      <c r="C54" s="21" t="s">
        <v>77</v>
      </c>
      <c r="D54" s="20" t="s">
        <v>67</v>
      </c>
      <c r="E54" s="22">
        <v>5</v>
      </c>
      <c r="F54" s="22"/>
      <c r="G54" s="11">
        <f t="shared" ref="G54:G57" si="1">ROUND(E54*F54,2)</f>
        <v>0</v>
      </c>
    </row>
    <row r="55" spans="1:11" x14ac:dyDescent="0.25">
      <c r="A55" s="21">
        <v>32</v>
      </c>
      <c r="B55" s="16" t="s">
        <v>76</v>
      </c>
      <c r="C55" s="21" t="s">
        <v>78</v>
      </c>
      <c r="D55" s="20" t="s">
        <v>67</v>
      </c>
      <c r="E55" s="22">
        <v>17</v>
      </c>
      <c r="F55" s="22"/>
      <c r="G55" s="11">
        <f t="shared" si="1"/>
        <v>0</v>
      </c>
    </row>
    <row r="56" spans="1:11" x14ac:dyDescent="0.25">
      <c r="A56" s="21">
        <v>33</v>
      </c>
      <c r="B56" s="16" t="s">
        <v>76</v>
      </c>
      <c r="C56" s="21" t="s">
        <v>79</v>
      </c>
      <c r="D56" s="20" t="s">
        <v>67</v>
      </c>
      <c r="E56" s="22">
        <v>14</v>
      </c>
      <c r="F56" s="22"/>
      <c r="G56" s="11">
        <f t="shared" si="1"/>
        <v>0</v>
      </c>
    </row>
    <row r="57" spans="1:11" x14ac:dyDescent="0.25">
      <c r="A57" s="21">
        <v>34</v>
      </c>
      <c r="B57" s="16" t="s">
        <v>80</v>
      </c>
      <c r="C57" s="21" t="s">
        <v>81</v>
      </c>
      <c r="D57" s="20" t="s">
        <v>67</v>
      </c>
      <c r="E57" s="22">
        <v>2</v>
      </c>
      <c r="F57" s="22"/>
      <c r="G57" s="11">
        <f t="shared" si="1"/>
        <v>0</v>
      </c>
    </row>
    <row r="58" spans="1:11" ht="25.5" x14ac:dyDescent="0.25">
      <c r="A58" s="23">
        <v>35</v>
      </c>
      <c r="B58" s="16" t="s">
        <v>82</v>
      </c>
      <c r="C58" s="21" t="s">
        <v>83</v>
      </c>
      <c r="D58" s="20" t="s">
        <v>14</v>
      </c>
      <c r="E58" s="22">
        <v>36</v>
      </c>
      <c r="F58" s="22"/>
      <c r="G58" s="11">
        <f>ROUND(E58*F58,2)</f>
        <v>0</v>
      </c>
      <c r="I58" s="24"/>
      <c r="J58" s="24"/>
      <c r="K58" s="24"/>
    </row>
    <row r="59" spans="1:11" x14ac:dyDescent="0.25">
      <c r="A59" s="3" t="s">
        <v>84</v>
      </c>
      <c r="B59" s="4"/>
      <c r="C59" s="5"/>
      <c r="D59" s="4"/>
      <c r="E59" s="4"/>
      <c r="F59" s="6"/>
      <c r="G59" s="15">
        <f>SUM(G54:G58)</f>
        <v>0</v>
      </c>
      <c r="I59" s="24"/>
      <c r="J59" s="24"/>
      <c r="K59" s="24"/>
    </row>
    <row r="60" spans="1:11" x14ac:dyDescent="0.25">
      <c r="A60" s="25" t="s">
        <v>85</v>
      </c>
      <c r="B60" s="26"/>
      <c r="C60" s="26"/>
      <c r="D60" s="26"/>
      <c r="E60" s="26"/>
      <c r="F60" s="27"/>
      <c r="G60" s="28">
        <f>G12+G15+G21+G26+G33+G40+G43+G48+G52+G59</f>
        <v>0</v>
      </c>
      <c r="I60" s="24"/>
      <c r="J60" s="24"/>
      <c r="K60" s="24"/>
    </row>
    <row r="61" spans="1:11" x14ac:dyDescent="0.25">
      <c r="A61" s="25" t="s">
        <v>86</v>
      </c>
      <c r="B61" s="26"/>
      <c r="C61" s="26"/>
      <c r="D61" s="26"/>
      <c r="E61" s="26"/>
      <c r="F61" s="27"/>
      <c r="G61" s="28">
        <f>ROUND(G60*0.23,2)</f>
        <v>0</v>
      </c>
      <c r="I61" s="24"/>
      <c r="J61" s="24"/>
      <c r="K61" s="24"/>
    </row>
    <row r="62" spans="1:11" x14ac:dyDescent="0.25">
      <c r="A62" s="25" t="s">
        <v>87</v>
      </c>
      <c r="B62" s="26"/>
      <c r="C62" s="26"/>
      <c r="D62" s="26"/>
      <c r="E62" s="26"/>
      <c r="F62" s="27"/>
      <c r="G62" s="28">
        <f>G60+G61</f>
        <v>0</v>
      </c>
      <c r="I62" s="29"/>
      <c r="J62" s="30"/>
      <c r="K62" s="24"/>
    </row>
    <row r="63" spans="1:11" x14ac:dyDescent="0.25">
      <c r="I63" s="24"/>
      <c r="J63" s="24"/>
      <c r="K63" s="24"/>
    </row>
    <row r="64" spans="1:11" x14ac:dyDescent="0.25">
      <c r="B64" s="31"/>
      <c r="C64" s="32"/>
      <c r="I64" s="24"/>
      <c r="J64" s="24"/>
      <c r="K64" s="24"/>
    </row>
    <row r="65" spans="9:11" x14ac:dyDescent="0.25">
      <c r="I65" s="24"/>
      <c r="J65" s="24"/>
      <c r="K65" s="24"/>
    </row>
    <row r="66" spans="9:11" x14ac:dyDescent="0.25">
      <c r="I66" s="24"/>
      <c r="J66" s="24"/>
      <c r="K66" s="24"/>
    </row>
  </sheetData>
  <pageMargins left="0.70866141732283472" right="0.7086614173228347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Wioletta Rostankowska</cp:lastModifiedBy>
  <dcterms:created xsi:type="dcterms:W3CDTF">2020-02-02T20:10:47Z</dcterms:created>
  <dcterms:modified xsi:type="dcterms:W3CDTF">2020-02-03T11:53:35Z</dcterms:modified>
</cp:coreProperties>
</file>